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5180" windowHeight="11325" activeTab="0"/>
  </bookViews>
  <sheets>
    <sheet name="Sheet1" sheetId="1" r:id="rId1"/>
  </sheets>
  <definedNames>
    <definedName name="Ratings">'Sheet1'!$A$13:$BL$14</definedName>
  </definedNames>
  <calcPr fullCalcOnLoad="1"/>
</workbook>
</file>

<file path=xl/sharedStrings.xml><?xml version="1.0" encoding="utf-8"?>
<sst xmlns="http://schemas.openxmlformats.org/spreadsheetml/2006/main" count="84" uniqueCount="82">
  <si>
    <t>NCAA.xls</t>
  </si>
  <si>
    <t xml:space="preserve">This example lets you play out the NCAA tournament as many times as you want.  We factor in the abilities (through the SAGARIN ratings </t>
  </si>
  <si>
    <t>published in USA Today) of each team.  Extensive data analysis has indicated that teams play on average to SAGARIN ratings and perform</t>
  </si>
  <si>
    <t>according to a standard deviation of 7 points about that level.  For example, if SAGARIN rated North Carolina a 94 and Fairfield a 70, we would</t>
  </si>
  <si>
    <t>UNC</t>
  </si>
  <si>
    <t>Fairfield</t>
  </si>
  <si>
    <t>Ind</t>
  </si>
  <si>
    <t>Col</t>
  </si>
  <si>
    <t>Cal</t>
  </si>
  <si>
    <t>Prin</t>
  </si>
  <si>
    <t>Vill</t>
  </si>
  <si>
    <t>LIU</t>
  </si>
  <si>
    <t>Louisville</t>
  </si>
  <si>
    <t>Umass</t>
  </si>
  <si>
    <t>NM</t>
  </si>
  <si>
    <t>ODU</t>
  </si>
  <si>
    <t>Wisc</t>
  </si>
  <si>
    <t>Texas</t>
  </si>
  <si>
    <t>So. Car.</t>
  </si>
  <si>
    <t>Coppin State</t>
  </si>
  <si>
    <t>Kansas</t>
  </si>
  <si>
    <t>Jack ST</t>
  </si>
  <si>
    <t>Purdue</t>
  </si>
  <si>
    <t>Rhode IS</t>
  </si>
  <si>
    <t>Maryland</t>
  </si>
  <si>
    <t>Coll Charls</t>
  </si>
  <si>
    <t>Arizona</t>
  </si>
  <si>
    <t>So. Ala</t>
  </si>
  <si>
    <t>Illinois</t>
  </si>
  <si>
    <t>Usc</t>
  </si>
  <si>
    <t>Georgia</t>
  </si>
  <si>
    <t>Tenn Chatt</t>
  </si>
  <si>
    <t>Marquette</t>
  </si>
  <si>
    <t>Prov</t>
  </si>
  <si>
    <t>Duke</t>
  </si>
  <si>
    <t>Murray St</t>
  </si>
  <si>
    <t>Kent</t>
  </si>
  <si>
    <t>Montana</t>
  </si>
  <si>
    <t>Iowa</t>
  </si>
  <si>
    <t>UVA</t>
  </si>
  <si>
    <t>BC</t>
  </si>
  <si>
    <t>Valpo</t>
  </si>
  <si>
    <t>St. Joes</t>
  </si>
  <si>
    <t>Pacific</t>
  </si>
  <si>
    <t>Stanford</t>
  </si>
  <si>
    <t>Oklahoma</t>
  </si>
  <si>
    <t>WFU</t>
  </si>
  <si>
    <t>St. Mary's</t>
  </si>
  <si>
    <t>NC Charl</t>
  </si>
  <si>
    <t>Georgetown</t>
  </si>
  <si>
    <t>Utah</t>
  </si>
  <si>
    <t>Navy</t>
  </si>
  <si>
    <t>Minn</t>
  </si>
  <si>
    <t>Sw Texas</t>
  </si>
  <si>
    <t>Miss</t>
  </si>
  <si>
    <t>Temple</t>
  </si>
  <si>
    <t>Tulsa</t>
  </si>
  <si>
    <t>BU</t>
  </si>
  <si>
    <t>Clemson</t>
  </si>
  <si>
    <t>Miami</t>
  </si>
  <si>
    <t>Iowa St</t>
  </si>
  <si>
    <t>Ill St</t>
  </si>
  <si>
    <t>Cinn</t>
  </si>
  <si>
    <t>Butler</t>
  </si>
  <si>
    <t>Xavier</t>
  </si>
  <si>
    <t>Vandy</t>
  </si>
  <si>
    <t>UCLA</t>
  </si>
  <si>
    <t>Chalres So</t>
  </si>
  <si>
    <t>East</t>
  </si>
  <si>
    <t>SE</t>
  </si>
  <si>
    <t>West</t>
  </si>
  <si>
    <t>MW</t>
  </si>
  <si>
    <t>Midwest</t>
  </si>
  <si>
    <t>Mideast</t>
  </si>
  <si>
    <t>Finals</t>
  </si>
  <si>
    <t>*For a detailed, step-by-step explanation of this model, see Chapter 5 of the '@RISK manual</t>
  </si>
  <si>
    <r>
      <t xml:space="preserve">or Chapter 62 of </t>
    </r>
    <r>
      <rPr>
        <i/>
        <sz val="8"/>
        <rFont val="Arial"/>
        <family val="2"/>
      </rPr>
      <t>Financial Models Using Simulation and Optimization</t>
    </r>
    <r>
      <rPr>
        <sz val="8"/>
        <rFont val="Arial"/>
        <family val="2"/>
      </rPr>
      <t xml:space="preserve"> by Wayne Winston.</t>
    </r>
  </si>
  <si>
    <t>model North Carolina's play by a RISKNormal(94,7) and Fairfield's by a RiskNormal(70,7) and declare the team with the higher performance</t>
  </si>
  <si>
    <t>the winner.  The below model "plays" out the 1996 NCAA tournament.  The teams are split into regions and listed in the order they are listed in the</t>
  </si>
  <si>
    <t>bracket.  It is important that we list things so the winner of 1 and 2 plays the winner of 3 and 4, etc.  After "playing" each game according to the</t>
  </si>
  <si>
    <t>@RISK formulas, the winners advance to the next round, down to cell C67.  Each year the Final Four brackets change, so depending on the year</t>
  </si>
  <si>
    <t>you will need to rearrange the rows where the East, Midwest, Mideast, and West regions are located.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</si>
</sst>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0" fontId="6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4" xfId="0" applyFont="1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79</xdr:row>
      <xdr:rowOff>0</xdr:rowOff>
    </xdr:from>
    <xdr:to>
      <xdr:col>7</xdr:col>
      <xdr:colOff>152400</xdr:colOff>
      <xdr:row>96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934950"/>
          <a:ext cx="3800475" cy="283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8"/>
  <sheetViews>
    <sheetView showGridLines="0" tabSelected="1" workbookViewId="0" topLeftCell="A1">
      <selection activeCell="A6" sqref="A6"/>
    </sheetView>
  </sheetViews>
  <sheetFormatPr defaultColWidth="9.140625" defaultRowHeight="12.75"/>
  <cols>
    <col min="11" max="11" width="9.57421875" style="0" customWidth="1"/>
    <col min="16" max="16" width="11.28125" style="0" customWidth="1"/>
    <col min="46" max="46" width="11.421875" style="0" customWidth="1"/>
  </cols>
  <sheetData>
    <row r="1" spans="1:11" ht="21.75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3.5" thickTop="1">
      <c r="A2" s="4" t="s">
        <v>1</v>
      </c>
      <c r="B2" s="5"/>
      <c r="C2" s="5"/>
      <c r="D2" s="5"/>
      <c r="E2" s="5"/>
      <c r="F2" s="6"/>
      <c r="I2" s="6"/>
      <c r="J2" s="6"/>
      <c r="K2" s="7"/>
    </row>
    <row r="3" spans="1:11" ht="12.75">
      <c r="A3" s="4" t="s">
        <v>2</v>
      </c>
      <c r="B3" s="5"/>
      <c r="C3" s="5"/>
      <c r="D3" s="5"/>
      <c r="E3" s="5"/>
      <c r="F3" s="8"/>
      <c r="I3" s="8"/>
      <c r="J3" s="8"/>
      <c r="K3" s="9"/>
    </row>
    <row r="4" spans="1:14" ht="12.75">
      <c r="A4" s="4" t="s">
        <v>3</v>
      </c>
      <c r="B4" s="5"/>
      <c r="C4" s="5"/>
      <c r="D4" s="5"/>
      <c r="E4" s="5"/>
      <c r="F4" s="8"/>
      <c r="I4" s="8"/>
      <c r="J4" s="8"/>
      <c r="K4" s="9"/>
      <c r="N4" s="10"/>
    </row>
    <row r="5" spans="1:14" ht="12.75">
      <c r="A5" s="4" t="s">
        <v>77</v>
      </c>
      <c r="B5" s="5"/>
      <c r="C5" s="5"/>
      <c r="D5" s="5"/>
      <c r="E5" s="5"/>
      <c r="F5" s="8"/>
      <c r="I5" s="8"/>
      <c r="J5" s="8"/>
      <c r="K5" s="9"/>
      <c r="N5" s="10"/>
    </row>
    <row r="6" spans="1:11" ht="12.75">
      <c r="A6" s="4" t="s">
        <v>78</v>
      </c>
      <c r="B6" s="5"/>
      <c r="C6" s="5"/>
      <c r="D6" s="5"/>
      <c r="E6" s="5"/>
      <c r="F6" s="8"/>
      <c r="I6" s="8"/>
      <c r="J6" s="8"/>
      <c r="K6" s="9"/>
    </row>
    <row r="7" spans="1:11" ht="12.75">
      <c r="A7" s="4" t="s">
        <v>79</v>
      </c>
      <c r="B7" s="5"/>
      <c r="C7" s="5"/>
      <c r="D7" s="5"/>
      <c r="E7" s="5"/>
      <c r="F7" s="8"/>
      <c r="I7" s="8"/>
      <c r="J7" s="8"/>
      <c r="K7" s="9"/>
    </row>
    <row r="8" spans="1:11" ht="12.75">
      <c r="A8" s="19" t="s">
        <v>80</v>
      </c>
      <c r="B8" s="5"/>
      <c r="C8" s="5"/>
      <c r="D8" s="5"/>
      <c r="E8" s="5"/>
      <c r="F8" s="8"/>
      <c r="G8" s="8"/>
      <c r="H8" s="8"/>
      <c r="I8" s="8"/>
      <c r="J8" s="8"/>
      <c r="K8" s="9"/>
    </row>
    <row r="9" spans="1:11" ht="13.5" thickBot="1">
      <c r="A9" s="11" t="s">
        <v>81</v>
      </c>
      <c r="B9" s="12"/>
      <c r="C9" s="12"/>
      <c r="D9" s="12"/>
      <c r="E9" s="12"/>
      <c r="F9" s="12"/>
      <c r="G9" s="12"/>
      <c r="H9" s="12"/>
      <c r="I9" s="12"/>
      <c r="J9" s="12"/>
      <c r="K9" s="13"/>
    </row>
    <row r="10" ht="13.5" thickTop="1"/>
    <row r="11" spans="1:64" ht="12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14">
        <v>17</v>
      </c>
      <c r="R11" s="14">
        <v>18</v>
      </c>
      <c r="S11" s="14">
        <v>19</v>
      </c>
      <c r="T11" s="14">
        <v>20</v>
      </c>
      <c r="U11" s="14">
        <v>21</v>
      </c>
      <c r="V11" s="14">
        <v>22</v>
      </c>
      <c r="W11" s="14">
        <v>23</v>
      </c>
      <c r="X11" s="14">
        <v>24</v>
      </c>
      <c r="Y11" s="14">
        <v>25</v>
      </c>
      <c r="Z11" s="14">
        <v>26</v>
      </c>
      <c r="AA11" s="14">
        <v>27</v>
      </c>
      <c r="AB11" s="14">
        <v>28</v>
      </c>
      <c r="AC11" s="14">
        <v>29</v>
      </c>
      <c r="AD11" s="14">
        <v>30</v>
      </c>
      <c r="AE11" s="14">
        <v>31</v>
      </c>
      <c r="AF11" s="14">
        <v>32</v>
      </c>
      <c r="AG11" s="14">
        <v>33</v>
      </c>
      <c r="AH11" s="14">
        <v>34</v>
      </c>
      <c r="AI11" s="14">
        <v>35</v>
      </c>
      <c r="AJ11" s="14">
        <v>36</v>
      </c>
      <c r="AK11" s="14">
        <v>37</v>
      </c>
      <c r="AL11" s="14">
        <v>38</v>
      </c>
      <c r="AM11" s="14">
        <v>39</v>
      </c>
      <c r="AN11" s="14">
        <v>40</v>
      </c>
      <c r="AO11" s="14">
        <v>41</v>
      </c>
      <c r="AP11" s="14">
        <v>42</v>
      </c>
      <c r="AQ11" s="14">
        <v>43</v>
      </c>
      <c r="AR11" s="14">
        <v>44</v>
      </c>
      <c r="AS11" s="14">
        <v>45</v>
      </c>
      <c r="AT11" s="14">
        <v>46</v>
      </c>
      <c r="AU11" s="14">
        <v>47</v>
      </c>
      <c r="AV11" s="14">
        <v>48</v>
      </c>
      <c r="AW11" s="14">
        <v>49</v>
      </c>
      <c r="AX11" s="14">
        <v>50</v>
      </c>
      <c r="AY11" s="14">
        <v>51</v>
      </c>
      <c r="AZ11" s="14">
        <v>52</v>
      </c>
      <c r="BA11" s="14">
        <v>53</v>
      </c>
      <c r="BB11" s="14">
        <v>54</v>
      </c>
      <c r="BC11" s="14">
        <v>55</v>
      </c>
      <c r="BD11" s="14">
        <v>56</v>
      </c>
      <c r="BE11" s="14">
        <v>57</v>
      </c>
      <c r="BF11" s="14">
        <v>58</v>
      </c>
      <c r="BG11" s="14">
        <v>59</v>
      </c>
      <c r="BH11" s="14">
        <v>60</v>
      </c>
      <c r="BI11" s="14">
        <v>61</v>
      </c>
      <c r="BJ11" s="14">
        <v>62</v>
      </c>
      <c r="BK11" s="14">
        <v>63</v>
      </c>
      <c r="BL11" s="14">
        <v>64</v>
      </c>
    </row>
    <row r="12" spans="1:64" ht="12.75">
      <c r="A12" t="s">
        <v>4</v>
      </c>
      <c r="B12" t="s">
        <v>5</v>
      </c>
      <c r="C12" t="s">
        <v>6</v>
      </c>
      <c r="D12" t="s">
        <v>7</v>
      </c>
      <c r="E12" t="s">
        <v>8</v>
      </c>
      <c r="F12" t="s">
        <v>9</v>
      </c>
      <c r="G12" t="s">
        <v>10</v>
      </c>
      <c r="H12" t="s">
        <v>11</v>
      </c>
      <c r="I12" t="s">
        <v>12</v>
      </c>
      <c r="J12" t="s">
        <v>13</v>
      </c>
      <c r="K12" t="s">
        <v>14</v>
      </c>
      <c r="L12" t="s">
        <v>15</v>
      </c>
      <c r="M12" t="s">
        <v>16</v>
      </c>
      <c r="N12" t="s">
        <v>17</v>
      </c>
      <c r="O12" t="s">
        <v>18</v>
      </c>
      <c r="P12" t="s">
        <v>19</v>
      </c>
      <c r="Q12" t="s">
        <v>20</v>
      </c>
      <c r="R12" t="s">
        <v>21</v>
      </c>
      <c r="S12" t="s">
        <v>22</v>
      </c>
      <c r="T12" t="s">
        <v>23</v>
      </c>
      <c r="U12" t="s">
        <v>24</v>
      </c>
      <c r="V12" t="s">
        <v>25</v>
      </c>
      <c r="W12" t="s">
        <v>26</v>
      </c>
      <c r="X12" t="s">
        <v>27</v>
      </c>
      <c r="Y12" t="s">
        <v>28</v>
      </c>
      <c r="Z12" t="s">
        <v>29</v>
      </c>
      <c r="AA12" t="s">
        <v>30</v>
      </c>
      <c r="AB12" t="s">
        <v>31</v>
      </c>
      <c r="AC12" t="s">
        <v>32</v>
      </c>
      <c r="AD12" t="s">
        <v>33</v>
      </c>
      <c r="AE12" t="s">
        <v>34</v>
      </c>
      <c r="AF12" t="s">
        <v>35</v>
      </c>
      <c r="AG12" t="s">
        <v>36</v>
      </c>
      <c r="AH12" t="s">
        <v>37</v>
      </c>
      <c r="AI12" t="s">
        <v>38</v>
      </c>
      <c r="AJ12" t="s">
        <v>39</v>
      </c>
      <c r="AK12" t="s">
        <v>40</v>
      </c>
      <c r="AL12" t="s">
        <v>41</v>
      </c>
      <c r="AM12" t="s">
        <v>42</v>
      </c>
      <c r="AN12" t="s">
        <v>43</v>
      </c>
      <c r="AO12" t="s">
        <v>44</v>
      </c>
      <c r="AP12" t="s">
        <v>45</v>
      </c>
      <c r="AQ12" t="s">
        <v>46</v>
      </c>
      <c r="AR12" t="s">
        <v>47</v>
      </c>
      <c r="AS12" t="s">
        <v>48</v>
      </c>
      <c r="AT12" t="s">
        <v>49</v>
      </c>
      <c r="AU12" t="s">
        <v>50</v>
      </c>
      <c r="AV12" t="s">
        <v>51</v>
      </c>
      <c r="AW12" t="s">
        <v>52</v>
      </c>
      <c r="AX12" t="s">
        <v>53</v>
      </c>
      <c r="AY12" t="s">
        <v>54</v>
      </c>
      <c r="AZ12" t="s">
        <v>55</v>
      </c>
      <c r="BA12" t="s">
        <v>56</v>
      </c>
      <c r="BB12" t="s">
        <v>57</v>
      </c>
      <c r="BC12" t="s">
        <v>58</v>
      </c>
      <c r="BD12" t="s">
        <v>59</v>
      </c>
      <c r="BE12" t="s">
        <v>60</v>
      </c>
      <c r="BF12" t="s">
        <v>61</v>
      </c>
      <c r="BG12" t="s">
        <v>62</v>
      </c>
      <c r="BH12" t="s">
        <v>63</v>
      </c>
      <c r="BI12" t="s">
        <v>64</v>
      </c>
      <c r="BJ12" t="s">
        <v>65</v>
      </c>
      <c r="BK12" t="s">
        <v>66</v>
      </c>
      <c r="BL12" t="s">
        <v>67</v>
      </c>
    </row>
    <row r="13" spans="1:64" ht="12.7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14">
        <v>15</v>
      </c>
      <c r="P13" s="14">
        <v>16</v>
      </c>
      <c r="Q13" s="14">
        <v>17</v>
      </c>
      <c r="R13" s="14">
        <v>18</v>
      </c>
      <c r="S13" s="14">
        <v>19</v>
      </c>
      <c r="T13" s="14">
        <v>20</v>
      </c>
      <c r="U13" s="14">
        <v>21</v>
      </c>
      <c r="V13" s="14">
        <v>22</v>
      </c>
      <c r="W13" s="14">
        <v>23</v>
      </c>
      <c r="X13" s="14">
        <v>24</v>
      </c>
      <c r="Y13" s="14">
        <v>25</v>
      </c>
      <c r="Z13" s="14">
        <v>26</v>
      </c>
      <c r="AA13" s="14">
        <v>27</v>
      </c>
      <c r="AB13" s="14">
        <v>28</v>
      </c>
      <c r="AC13" s="14">
        <v>29</v>
      </c>
      <c r="AD13" s="14">
        <v>30</v>
      </c>
      <c r="AE13" s="14">
        <v>31</v>
      </c>
      <c r="AF13" s="14">
        <v>32</v>
      </c>
      <c r="AG13" s="14">
        <v>33</v>
      </c>
      <c r="AH13" s="14">
        <v>34</v>
      </c>
      <c r="AI13" s="14">
        <v>35</v>
      </c>
      <c r="AJ13" s="14">
        <v>36</v>
      </c>
      <c r="AK13" s="14">
        <v>37</v>
      </c>
      <c r="AL13" s="14">
        <v>38</v>
      </c>
      <c r="AM13" s="14">
        <v>39</v>
      </c>
      <c r="AN13" s="14">
        <v>40</v>
      </c>
      <c r="AO13" s="14">
        <v>41</v>
      </c>
      <c r="AP13" s="14">
        <v>42</v>
      </c>
      <c r="AQ13" s="14">
        <v>43</v>
      </c>
      <c r="AR13" s="14">
        <v>44</v>
      </c>
      <c r="AS13" s="14">
        <v>45</v>
      </c>
      <c r="AT13" s="14">
        <v>46</v>
      </c>
      <c r="AU13" s="14">
        <v>47</v>
      </c>
      <c r="AV13" s="14">
        <v>48</v>
      </c>
      <c r="AW13" s="14">
        <v>49</v>
      </c>
      <c r="AX13" s="14">
        <v>50</v>
      </c>
      <c r="AY13" s="14">
        <v>51</v>
      </c>
      <c r="AZ13" s="14">
        <v>52</v>
      </c>
      <c r="BA13" s="14">
        <v>53</v>
      </c>
      <c r="BB13" s="14">
        <v>54</v>
      </c>
      <c r="BC13" s="14">
        <v>55</v>
      </c>
      <c r="BD13" s="14">
        <v>56</v>
      </c>
      <c r="BE13" s="14">
        <v>57</v>
      </c>
      <c r="BF13" s="14">
        <v>58</v>
      </c>
      <c r="BG13" s="14">
        <v>59</v>
      </c>
      <c r="BH13" s="14">
        <v>60</v>
      </c>
      <c r="BI13" s="14">
        <v>61</v>
      </c>
      <c r="BJ13" s="14">
        <v>62</v>
      </c>
      <c r="BK13" s="14">
        <v>63</v>
      </c>
      <c r="BL13" s="14">
        <v>64</v>
      </c>
    </row>
    <row r="14" spans="1:64" ht="12.75">
      <c r="A14">
        <v>94.4</v>
      </c>
      <c r="B14">
        <v>70.3</v>
      </c>
      <c r="C14">
        <v>85.3</v>
      </c>
      <c r="D14">
        <v>82</v>
      </c>
      <c r="E14">
        <v>87.4</v>
      </c>
      <c r="F14">
        <v>82.2</v>
      </c>
      <c r="G14">
        <v>87.4</v>
      </c>
      <c r="H14">
        <v>77.6</v>
      </c>
      <c r="I14">
        <v>83.6</v>
      </c>
      <c r="J14">
        <v>82.7</v>
      </c>
      <c r="K14">
        <v>86.1</v>
      </c>
      <c r="L14">
        <v>77</v>
      </c>
      <c r="M14">
        <v>84.9</v>
      </c>
      <c r="N14">
        <v>83.3</v>
      </c>
      <c r="O14">
        <v>87.5</v>
      </c>
      <c r="P14">
        <v>71.6</v>
      </c>
      <c r="Q14">
        <v>97.9</v>
      </c>
      <c r="R14">
        <v>63.9</v>
      </c>
      <c r="S14">
        <v>83.8</v>
      </c>
      <c r="T14">
        <v>87</v>
      </c>
      <c r="U14">
        <v>89</v>
      </c>
      <c r="V14">
        <v>79.4</v>
      </c>
      <c r="W14">
        <v>89.3</v>
      </c>
      <c r="X14">
        <v>77.1</v>
      </c>
      <c r="Y14">
        <v>86.8</v>
      </c>
      <c r="Z14">
        <v>84.3</v>
      </c>
      <c r="AA14">
        <v>85.3</v>
      </c>
      <c r="AB14">
        <v>73.9</v>
      </c>
      <c r="AC14">
        <v>84.3</v>
      </c>
      <c r="AD14">
        <v>83.4</v>
      </c>
      <c r="AE14">
        <v>93.6</v>
      </c>
      <c r="AF14">
        <v>69.3</v>
      </c>
      <c r="AG14">
        <v>97.4</v>
      </c>
      <c r="AH14">
        <v>72.9</v>
      </c>
      <c r="AI14">
        <v>86.1</v>
      </c>
      <c r="AJ14">
        <v>85.9</v>
      </c>
      <c r="AK14">
        <v>83.7</v>
      </c>
      <c r="AL14">
        <v>78.3</v>
      </c>
      <c r="AM14">
        <v>85.7</v>
      </c>
      <c r="AN14">
        <v>81.6</v>
      </c>
      <c r="AO14">
        <v>88.6</v>
      </c>
      <c r="AP14">
        <v>84.1</v>
      </c>
      <c r="AQ14">
        <v>92.7</v>
      </c>
      <c r="AR14">
        <v>76.8</v>
      </c>
      <c r="AS14">
        <v>82.6</v>
      </c>
      <c r="AT14">
        <v>83</v>
      </c>
      <c r="AU14">
        <v>89.7</v>
      </c>
      <c r="AV14">
        <v>70.6</v>
      </c>
      <c r="AW14">
        <v>93.6</v>
      </c>
      <c r="AX14">
        <v>67.6</v>
      </c>
      <c r="AY14">
        <v>82.8</v>
      </c>
      <c r="AZ14">
        <v>85.4</v>
      </c>
      <c r="BA14">
        <v>85.9</v>
      </c>
      <c r="BB14">
        <v>80.2</v>
      </c>
      <c r="BC14">
        <v>88.7</v>
      </c>
      <c r="BD14">
        <v>81.4</v>
      </c>
      <c r="BE14">
        <v>83.7</v>
      </c>
      <c r="BF14">
        <v>84.2</v>
      </c>
      <c r="BG14">
        <v>89.9</v>
      </c>
      <c r="BH14">
        <v>79.8</v>
      </c>
      <c r="BI14">
        <v>87.1</v>
      </c>
      <c r="BJ14">
        <v>82.7</v>
      </c>
      <c r="BK14">
        <v>87.1</v>
      </c>
      <c r="BL14">
        <v>69.4</v>
      </c>
    </row>
    <row r="15" ht="12.75">
      <c r="A15" s="15" t="s">
        <v>68</v>
      </c>
    </row>
    <row r="16" spans="1:31" ht="12.75">
      <c r="A16" s="14">
        <v>1</v>
      </c>
      <c r="B16" s="14"/>
      <c r="C16" s="14">
        <v>2</v>
      </c>
      <c r="D16" s="14"/>
      <c r="E16" s="14">
        <v>3</v>
      </c>
      <c r="F16" s="14"/>
      <c r="G16" s="14">
        <v>4</v>
      </c>
      <c r="H16" s="14"/>
      <c r="I16" s="14">
        <v>5</v>
      </c>
      <c r="J16" s="14"/>
      <c r="K16" s="14">
        <v>6</v>
      </c>
      <c r="L16" s="14"/>
      <c r="M16" s="14">
        <v>7</v>
      </c>
      <c r="N16" s="14"/>
      <c r="O16" s="14">
        <v>8</v>
      </c>
      <c r="P16" s="14"/>
      <c r="Q16" s="14">
        <v>9</v>
      </c>
      <c r="R16" s="14"/>
      <c r="S16" s="14">
        <v>10</v>
      </c>
      <c r="T16" s="14"/>
      <c r="U16" s="14">
        <v>11</v>
      </c>
      <c r="V16" s="14"/>
      <c r="W16" s="14">
        <v>12</v>
      </c>
      <c r="X16" s="14"/>
      <c r="Y16" s="14">
        <v>13</v>
      </c>
      <c r="Z16" s="14"/>
      <c r="AA16" s="14">
        <v>14</v>
      </c>
      <c r="AB16" s="14"/>
      <c r="AC16" s="14">
        <v>15</v>
      </c>
      <c r="AD16" s="14"/>
      <c r="AE16" s="14">
        <v>16</v>
      </c>
    </row>
    <row r="17" spans="1:31" ht="12.75">
      <c r="A17" s="16">
        <f>_XLL.RISKNORMAL(HLOOKUP(A16,Ratings,2),7)</f>
        <v>94.4</v>
      </c>
      <c r="B17">
        <f>IF(A17&gt;C17,A16,C16)</f>
        <v>1</v>
      </c>
      <c r="C17" s="16">
        <f>_XLL.RISKNORMAL(HLOOKUP(C16,Ratings,2),7)</f>
        <v>70.3</v>
      </c>
      <c r="E17" s="16">
        <f>_XLL.RISKNORMAL(HLOOKUP(E16,Ratings,2),7)</f>
        <v>85.3</v>
      </c>
      <c r="F17">
        <f>IF(E17&gt;G17,E16,G16)</f>
        <v>3</v>
      </c>
      <c r="G17" s="16">
        <f>_XLL.RISKNORMAL(HLOOKUP(G16,Ratings,2),7)</f>
        <v>82</v>
      </c>
      <c r="I17" s="16">
        <f>_XLL.RISKNORMAL(HLOOKUP(I16,Ratings,2),7)</f>
        <v>87.4</v>
      </c>
      <c r="J17">
        <f>IF(I17&gt;K17,I16,K16)</f>
        <v>5</v>
      </c>
      <c r="K17" s="16">
        <f>_XLL.RISKNORMAL(HLOOKUP(K16,Ratings,2),7)</f>
        <v>82.2</v>
      </c>
      <c r="M17" s="16">
        <f>_XLL.RISKNORMAL(HLOOKUP(M16,Ratings,2),7)</f>
        <v>87.4</v>
      </c>
      <c r="N17">
        <f>IF(M17&gt;O17,M16,O16)</f>
        <v>7</v>
      </c>
      <c r="O17" s="16">
        <f>_XLL.RISKNORMAL(HLOOKUP(O16,Ratings,2),7)</f>
        <v>77.6</v>
      </c>
      <c r="Q17" s="16">
        <f>_XLL.RISKNORMAL(HLOOKUP(Q16,Ratings,2),7)</f>
        <v>83.6</v>
      </c>
      <c r="R17">
        <f>IF(Q17&gt;S17,Q16,S16)</f>
        <v>9</v>
      </c>
      <c r="S17" s="16">
        <f>_XLL.RISKNORMAL(HLOOKUP(S16,Ratings,2),7)</f>
        <v>82.7</v>
      </c>
      <c r="U17" s="16">
        <f>_XLL.RISKNORMAL(HLOOKUP(U16,Ratings,2),7)</f>
        <v>86.1</v>
      </c>
      <c r="V17">
        <f>IF(U17&gt;W17,U16,W16)</f>
        <v>11</v>
      </c>
      <c r="W17" s="16">
        <f>_XLL.RISKNORMAL(HLOOKUP(W16,Ratings,2),7)</f>
        <v>77</v>
      </c>
      <c r="Y17" s="16">
        <f>_XLL.RISKNORMAL(HLOOKUP(Y16,Ratings,2),7)</f>
        <v>84.9</v>
      </c>
      <c r="Z17">
        <f>IF(Y17&gt;AA17,Y16,AA16)</f>
        <v>13</v>
      </c>
      <c r="AA17" s="16">
        <f>_XLL.RISKNORMAL(HLOOKUP(AA16,Ratings,2),7)</f>
        <v>83.3</v>
      </c>
      <c r="AC17" s="16">
        <f>_XLL.RISKNORMAL(HLOOKUP(AC16,Ratings,2),7)</f>
        <v>87.5</v>
      </c>
      <c r="AD17">
        <f>IF(AC17&gt;AE17,AC16,AE16)</f>
        <v>15</v>
      </c>
      <c r="AE17" s="16">
        <f>_XLL.RISKNORMAL(HLOOKUP(AE16,Ratings,2),7)</f>
        <v>71.6</v>
      </c>
    </row>
    <row r="19" spans="1:15" ht="12.75">
      <c r="A19" s="14">
        <f>B17</f>
        <v>1</v>
      </c>
      <c r="B19" s="14"/>
      <c r="C19" s="14">
        <f>F17</f>
        <v>3</v>
      </c>
      <c r="D19" s="14"/>
      <c r="E19" s="14">
        <f>J17</f>
        <v>5</v>
      </c>
      <c r="F19" s="14"/>
      <c r="G19" s="14">
        <f>N17</f>
        <v>7</v>
      </c>
      <c r="H19" s="14"/>
      <c r="I19" s="14">
        <f>R17</f>
        <v>9</v>
      </c>
      <c r="J19" s="14"/>
      <c r="K19" s="14">
        <f>V17</f>
        <v>11</v>
      </c>
      <c r="L19" s="14"/>
      <c r="M19" s="14">
        <f>Z17</f>
        <v>13</v>
      </c>
      <c r="N19" s="14"/>
      <c r="O19" s="14">
        <f>AD17</f>
        <v>15</v>
      </c>
    </row>
    <row r="20" spans="1:15" ht="12.75">
      <c r="A20" s="16">
        <f>_XLL.RISKNORMAL(HLOOKUP(A19,Ratings,2),7)</f>
        <v>94.4</v>
      </c>
      <c r="B20">
        <f>IF(A20&gt;C20,A19,C19)</f>
        <v>1</v>
      </c>
      <c r="C20" s="16">
        <f>_XLL.RISKNORMAL(HLOOKUP(C19,Ratings,2),7)</f>
        <v>85.3</v>
      </c>
      <c r="E20" s="16">
        <f>_XLL.RISKNORMAL(HLOOKUP(E19,Ratings,2),7)</f>
        <v>87.4</v>
      </c>
      <c r="F20">
        <f>IF(E20&gt;G20,E19,G19)</f>
        <v>7</v>
      </c>
      <c r="G20" s="16">
        <f>_XLL.RISKNORMAL(HLOOKUP(G19,Ratings,2),7)</f>
        <v>87.4</v>
      </c>
      <c r="J20">
        <f>IF(I20&gt;K20,I19,K19)</f>
        <v>11</v>
      </c>
      <c r="K20" s="16">
        <f>_XLL.RISKNORMAL(HLOOKUP(K19,Ratings,2),7)</f>
        <v>86.1</v>
      </c>
      <c r="M20" s="16">
        <f>_XLL.RISKNORMAL(HLOOKUP(M19,Ratings,2),7)</f>
        <v>84.9</v>
      </c>
      <c r="N20">
        <f>IF(M20&gt;O20,M19,O19)</f>
        <v>15</v>
      </c>
      <c r="O20" s="16">
        <f>_XLL.RISKNORMAL(HLOOKUP(O19,Ratings,2),7)</f>
        <v>87.5</v>
      </c>
    </row>
    <row r="22" spans="2:8" ht="12.75">
      <c r="B22" s="14">
        <f>B20</f>
        <v>1</v>
      </c>
      <c r="C22" s="14"/>
      <c r="D22" s="14">
        <f>F20</f>
        <v>7</v>
      </c>
      <c r="E22" s="14"/>
      <c r="F22" s="14">
        <f>J20</f>
        <v>11</v>
      </c>
      <c r="G22" s="14"/>
      <c r="H22" s="14">
        <f>N20</f>
        <v>15</v>
      </c>
    </row>
    <row r="23" spans="2:8" ht="12.75">
      <c r="B23" s="16">
        <f>_XLL.RISKNORMAL(HLOOKUP(B22,Ratings,2),7)</f>
        <v>94.4</v>
      </c>
      <c r="C23">
        <f>IF(B23&gt;D23,B22,D22)</f>
        <v>1</v>
      </c>
      <c r="D23" s="16">
        <f>_XLL.RISKNORMAL(HLOOKUP(D22,Ratings,2),7)</f>
        <v>87.4</v>
      </c>
      <c r="F23" s="16">
        <f>_XLL.RISKNORMAL(HLOOKUP(F22,Ratings,2),7)</f>
        <v>86.1</v>
      </c>
      <c r="G23">
        <f>IF(F23&gt;H23,F22,H22)</f>
        <v>15</v>
      </c>
      <c r="H23" s="16">
        <f>_XLL.RISKNORMAL(HLOOKUP(H22,Ratings,2),7)</f>
        <v>87.5</v>
      </c>
    </row>
    <row r="25" spans="3:5" ht="12.75">
      <c r="C25" s="14">
        <f>C23</f>
        <v>1</v>
      </c>
      <c r="D25" s="14"/>
      <c r="E25" s="14">
        <f>G23</f>
        <v>15</v>
      </c>
    </row>
    <row r="26" spans="3:5" ht="12.75">
      <c r="C26" s="16">
        <f>_XLL.RISKNORMAL(HLOOKUP(C25,Ratings,2),7)</f>
        <v>94.4</v>
      </c>
      <c r="D26">
        <f>IF(C26&gt;E26,C25,E25)</f>
        <v>1</v>
      </c>
      <c r="E26" s="16">
        <f>_XLL.RISKNORMAL(HLOOKUP(E25,Ratings,2),7)</f>
        <v>87.5</v>
      </c>
    </row>
    <row r="28" ht="12.75">
      <c r="A28" s="15" t="s">
        <v>69</v>
      </c>
    </row>
    <row r="29" spans="1:31" ht="12.75">
      <c r="A29" s="14">
        <v>17</v>
      </c>
      <c r="B29" s="14"/>
      <c r="C29" s="14">
        <v>18</v>
      </c>
      <c r="D29" s="14"/>
      <c r="E29" s="14">
        <v>19</v>
      </c>
      <c r="F29" s="14"/>
      <c r="G29" s="14">
        <v>20</v>
      </c>
      <c r="H29" s="14"/>
      <c r="I29" s="14">
        <v>21</v>
      </c>
      <c r="J29" s="14"/>
      <c r="K29" s="14">
        <v>22</v>
      </c>
      <c r="L29" s="14"/>
      <c r="M29" s="14">
        <v>23</v>
      </c>
      <c r="N29" s="14"/>
      <c r="O29" s="14">
        <v>24</v>
      </c>
      <c r="P29" s="14"/>
      <c r="Q29" s="14">
        <v>25</v>
      </c>
      <c r="R29" s="14"/>
      <c r="S29" s="14">
        <v>26</v>
      </c>
      <c r="T29" s="14"/>
      <c r="U29" s="14">
        <v>27</v>
      </c>
      <c r="V29" s="14"/>
      <c r="W29" s="14">
        <v>28</v>
      </c>
      <c r="X29" s="14"/>
      <c r="Y29" s="14">
        <v>29</v>
      </c>
      <c r="Z29" s="14"/>
      <c r="AA29" s="14">
        <v>30</v>
      </c>
      <c r="AB29" s="14"/>
      <c r="AC29" s="14">
        <v>31</v>
      </c>
      <c r="AD29" s="14"/>
      <c r="AE29" s="14">
        <v>32</v>
      </c>
    </row>
    <row r="30" spans="1:31" ht="12.75">
      <c r="A30" s="16">
        <f>_XLL.RISKNORMAL(HLOOKUP(A29,Ratings,2),7)</f>
        <v>97.9</v>
      </c>
      <c r="B30">
        <f>IF(A30&gt;C30,A29,C29)</f>
        <v>17</v>
      </c>
      <c r="C30" s="16">
        <f>_XLL.RISKNORMAL(HLOOKUP(C29,Ratings,2),7)</f>
        <v>63.9</v>
      </c>
      <c r="E30" s="16">
        <f>_XLL.RISKNORMAL(HLOOKUP(E29,Ratings,2),7)</f>
        <v>83.8</v>
      </c>
      <c r="F30">
        <f>IF(E30&gt;G30,E29,G29)</f>
        <v>20</v>
      </c>
      <c r="G30" s="16">
        <f>_XLL.RISKNORMAL(HLOOKUP(G29,Ratings,2),7)</f>
        <v>87</v>
      </c>
      <c r="I30" s="16">
        <f>_XLL.RISKNORMAL(HLOOKUP(I29,Ratings,2),7)</f>
        <v>89</v>
      </c>
      <c r="J30">
        <f>IF(I30&gt;K30,I29,K29)</f>
        <v>21</v>
      </c>
      <c r="K30" s="16">
        <f>_XLL.RISKNORMAL(HLOOKUP(K29,Ratings,2),7)</f>
        <v>79.4</v>
      </c>
      <c r="M30" s="16">
        <f>_XLL.RISKNORMAL(HLOOKUP(M29,Ratings,2),7)</f>
        <v>89.3</v>
      </c>
      <c r="N30">
        <f>IF(M30&gt;O30,M29,O29)</f>
        <v>23</v>
      </c>
      <c r="O30" s="16">
        <f>_XLL.RISKNORMAL(HLOOKUP(O29,Ratings,2),7)</f>
        <v>77.1</v>
      </c>
      <c r="Q30" s="16">
        <f>_XLL.RISKNORMAL(HLOOKUP(Q29,Ratings,2),7)</f>
        <v>86.8</v>
      </c>
      <c r="R30">
        <f>IF(Q30&gt;S30,Q29,S29)</f>
        <v>25</v>
      </c>
      <c r="S30" s="16">
        <f>_XLL.RISKNORMAL(HLOOKUP(S29,Ratings,2),7)</f>
        <v>84.3</v>
      </c>
      <c r="U30" s="16">
        <f>_XLL.RISKNORMAL(HLOOKUP(U29,Ratings,2),7)</f>
        <v>85.3</v>
      </c>
      <c r="V30">
        <f>IF(U30&gt;W30,U29,W29)</f>
        <v>27</v>
      </c>
      <c r="W30" s="16">
        <f>_XLL.RISKNORMAL(HLOOKUP(W29,Ratings,2),7)</f>
        <v>73.9</v>
      </c>
      <c r="Y30" s="16">
        <f>_XLL.RISKNORMAL(HLOOKUP(Y29,Ratings,2),7)</f>
        <v>84.3</v>
      </c>
      <c r="Z30">
        <f>IF(Y30&gt;AA30,Y29,AA29)</f>
        <v>29</v>
      </c>
      <c r="AA30" s="16">
        <f>_XLL.RISKNORMAL(HLOOKUP(AA29,Ratings,2),7)</f>
        <v>83.4</v>
      </c>
      <c r="AC30" s="16">
        <f>_XLL.RISKNORMAL(HLOOKUP(AC29,Ratings,2),7)</f>
        <v>93.6</v>
      </c>
      <c r="AD30">
        <f>IF(AC30&gt;AE30,AC29,AE29)</f>
        <v>31</v>
      </c>
      <c r="AE30" s="16">
        <f>_XLL.RISKNORMAL(HLOOKUP(AE29,Ratings,2),7)</f>
        <v>69.3</v>
      </c>
    </row>
    <row r="32" spans="1:15" ht="12.75">
      <c r="A32" s="14">
        <f>B30</f>
        <v>17</v>
      </c>
      <c r="B32" s="14"/>
      <c r="C32" s="14">
        <f>F30</f>
        <v>20</v>
      </c>
      <c r="D32" s="14"/>
      <c r="E32" s="14">
        <f>J30</f>
        <v>21</v>
      </c>
      <c r="F32" s="14"/>
      <c r="G32" s="14">
        <f>N30</f>
        <v>23</v>
      </c>
      <c r="H32" s="14"/>
      <c r="I32" s="14">
        <f>R30</f>
        <v>25</v>
      </c>
      <c r="J32" s="14"/>
      <c r="K32" s="14">
        <f>V30</f>
        <v>27</v>
      </c>
      <c r="L32" s="14"/>
      <c r="M32" s="14">
        <f>Z30</f>
        <v>29</v>
      </c>
      <c r="N32" s="14"/>
      <c r="O32" s="14">
        <f>AD30</f>
        <v>31</v>
      </c>
    </row>
    <row r="33" spans="1:15" ht="12.75">
      <c r="A33" s="16">
        <f>_XLL.RISKNORMAL(HLOOKUP(A32,Ratings,2),7)</f>
        <v>97.9</v>
      </c>
      <c r="B33">
        <f>IF(A33&gt;C33,A32,C32)</f>
        <v>17</v>
      </c>
      <c r="C33" s="16">
        <f>_XLL.RISKNORMAL(HLOOKUP(C32,Ratings,2),7)</f>
        <v>87</v>
      </c>
      <c r="E33" s="16">
        <f>_XLL.RISKNORMAL(HLOOKUP(E32,Ratings,2),7)</f>
        <v>89</v>
      </c>
      <c r="F33">
        <f>IF(E33&gt;G33,E32,G32)</f>
        <v>23</v>
      </c>
      <c r="G33" s="16">
        <f>_XLL.RISKNORMAL(HLOOKUP(G32,Ratings,2),7)</f>
        <v>89.3</v>
      </c>
      <c r="I33" s="16">
        <f>_XLL.RISKNORMAL(HLOOKUP(I32,Ratings,2),7)</f>
        <v>86.8</v>
      </c>
      <c r="J33">
        <f>IF(I33&gt;K33,I32,K32)</f>
        <v>25</v>
      </c>
      <c r="K33" s="16">
        <f>_XLL.RISKNORMAL(HLOOKUP(K32,Ratings,2),7)</f>
        <v>85.3</v>
      </c>
      <c r="M33" s="16">
        <f>_XLL.RISKNORMAL(HLOOKUP(M32,Ratings,2),7)</f>
        <v>84.3</v>
      </c>
      <c r="N33">
        <f>IF(M33&gt;O33,M32,O32)</f>
        <v>31</v>
      </c>
      <c r="O33" s="16">
        <f>_XLL.RISKNORMAL(HLOOKUP(O32,Ratings,2),7)</f>
        <v>93.6</v>
      </c>
    </row>
    <row r="35" spans="2:8" ht="12.75">
      <c r="B35" s="14">
        <f>B33</f>
        <v>17</v>
      </c>
      <c r="C35" s="14"/>
      <c r="D35" s="14">
        <f>F33</f>
        <v>23</v>
      </c>
      <c r="E35" s="14"/>
      <c r="F35" s="14">
        <f>J33</f>
        <v>25</v>
      </c>
      <c r="G35" s="14"/>
      <c r="H35" s="14">
        <f>N33</f>
        <v>31</v>
      </c>
    </row>
    <row r="36" spans="2:8" ht="12.75">
      <c r="B36" s="16">
        <f>_XLL.RISKNORMAL(HLOOKUP(B35,Ratings,2),7)</f>
        <v>97.9</v>
      </c>
      <c r="C36">
        <f>IF(B36&gt;D36,B35,D35)</f>
        <v>17</v>
      </c>
      <c r="D36" s="16">
        <f>_XLL.RISKNORMAL(HLOOKUP(D35,Ratings,2),7)</f>
        <v>89.3</v>
      </c>
      <c r="F36" s="16">
        <f>_XLL.RISKNORMAL(HLOOKUP(F35,Ratings,2),7)</f>
        <v>86.8</v>
      </c>
      <c r="G36">
        <f>IF(F36&gt;H36,F35,H35)</f>
        <v>31</v>
      </c>
      <c r="H36" s="16">
        <f>_XLL.RISKNORMAL(HLOOKUP(H35,Ratings,2),7)</f>
        <v>93.6</v>
      </c>
    </row>
    <row r="38" spans="3:5" ht="12.75">
      <c r="C38" s="14">
        <f>C36</f>
        <v>17</v>
      </c>
      <c r="D38" s="14"/>
      <c r="E38" s="14">
        <f>G36</f>
        <v>31</v>
      </c>
    </row>
    <row r="39" spans="3:5" ht="12.75">
      <c r="C39" s="16">
        <f>_XLL.RISKNORMAL(HLOOKUP(C38,Ratings,2),7)</f>
        <v>97.9</v>
      </c>
      <c r="D39">
        <f>IF(C39&gt;E39,C38,E38)</f>
        <v>17</v>
      </c>
      <c r="E39" s="16">
        <f>_XLL.RISKNORMAL(HLOOKUP(E38,Ratings,2),7)</f>
        <v>93.6</v>
      </c>
    </row>
    <row r="41" ht="12.75">
      <c r="A41" s="15" t="s">
        <v>70</v>
      </c>
    </row>
    <row r="42" spans="1:31" ht="12.75">
      <c r="A42" s="14">
        <v>33</v>
      </c>
      <c r="B42" s="14"/>
      <c r="C42" s="14">
        <v>34</v>
      </c>
      <c r="D42" s="14"/>
      <c r="E42" s="14">
        <v>35</v>
      </c>
      <c r="F42" s="14"/>
      <c r="G42" s="14">
        <v>36</v>
      </c>
      <c r="H42" s="14"/>
      <c r="I42" s="14">
        <v>37</v>
      </c>
      <c r="J42" s="14"/>
      <c r="K42" s="14">
        <v>38</v>
      </c>
      <c r="L42" s="14"/>
      <c r="M42" s="14">
        <v>39</v>
      </c>
      <c r="N42" s="14"/>
      <c r="O42" s="14">
        <v>40</v>
      </c>
      <c r="P42" s="14"/>
      <c r="Q42" s="14">
        <v>41</v>
      </c>
      <c r="R42" s="14"/>
      <c r="S42" s="14">
        <v>42</v>
      </c>
      <c r="T42" s="14"/>
      <c r="U42" s="14">
        <v>43</v>
      </c>
      <c r="V42" s="14"/>
      <c r="W42" s="14">
        <v>44</v>
      </c>
      <c r="X42" s="14"/>
      <c r="Y42" s="14">
        <v>45</v>
      </c>
      <c r="Z42" s="14"/>
      <c r="AA42" s="14">
        <v>46</v>
      </c>
      <c r="AB42" s="14"/>
      <c r="AC42" s="14">
        <v>47</v>
      </c>
      <c r="AD42" s="14"/>
      <c r="AE42" s="14">
        <v>48</v>
      </c>
    </row>
    <row r="43" spans="1:31" ht="12.75">
      <c r="A43" s="16">
        <f>_XLL.RISKNORMAL(HLOOKUP(A42,Ratings,2),7)</f>
        <v>97.4</v>
      </c>
      <c r="B43">
        <f>IF(A43&gt;C43,A42,C42)</f>
        <v>33</v>
      </c>
      <c r="C43" s="16">
        <f>_XLL.RISKNORMAL(HLOOKUP(C42,Ratings,2),7)</f>
        <v>72.9</v>
      </c>
      <c r="E43" s="16">
        <f>_XLL.RISKNORMAL(HLOOKUP(E42,Ratings,2),7)</f>
        <v>86.1</v>
      </c>
      <c r="F43">
        <f>IF(E43&gt;G43,E42,G42)</f>
        <v>35</v>
      </c>
      <c r="G43" s="16">
        <f>_XLL.RISKNORMAL(HLOOKUP(G42,Ratings,2),7)</f>
        <v>85.9</v>
      </c>
      <c r="I43" s="16">
        <f>_XLL.RISKNORMAL(HLOOKUP(I42,Ratings,2),7)</f>
        <v>83.7</v>
      </c>
      <c r="J43">
        <f>IF(I43&gt;K43,I42,K42)</f>
        <v>37</v>
      </c>
      <c r="K43" s="16">
        <f>_XLL.RISKNORMAL(HLOOKUP(K42,Ratings,2),7)</f>
        <v>78.3</v>
      </c>
      <c r="M43" s="16">
        <f>_XLL.RISKNORMAL(HLOOKUP(M42,Ratings,2),7)</f>
        <v>85.7</v>
      </c>
      <c r="N43">
        <f>IF(M43&gt;O43,M42,O42)</f>
        <v>39</v>
      </c>
      <c r="O43" s="16">
        <f>_XLL.RISKNORMAL(HLOOKUP(O42,Ratings,2),7)</f>
        <v>81.6</v>
      </c>
      <c r="Q43" s="16">
        <f>_XLL.RISKNORMAL(HLOOKUP(Q42,Ratings,2),7)</f>
        <v>88.6</v>
      </c>
      <c r="R43">
        <f>IF(Q43&gt;S43,Q42,S42)</f>
        <v>41</v>
      </c>
      <c r="S43" s="16">
        <f>_XLL.RISKNORMAL(HLOOKUP(S42,Ratings,2),7)</f>
        <v>84.1</v>
      </c>
      <c r="U43" s="16">
        <f>_XLL.RISKNORMAL(HLOOKUP(U42,Ratings,2),7)</f>
        <v>92.7</v>
      </c>
      <c r="V43">
        <f>IF(U43&gt;W43,U42,W42)</f>
        <v>43</v>
      </c>
      <c r="W43" s="16">
        <f>_XLL.RISKNORMAL(HLOOKUP(W42,Ratings,2),7)</f>
        <v>76.8</v>
      </c>
      <c r="Y43" s="16">
        <f>_XLL.RISKNORMAL(HLOOKUP(Y42,Ratings,2),7)</f>
        <v>82.6</v>
      </c>
      <c r="Z43">
        <f>IF(Y43&gt;AA43,Y42,AA42)</f>
        <v>46</v>
      </c>
      <c r="AA43" s="16">
        <f>_XLL.RISKNORMAL(HLOOKUP(AA42,Ratings,2),7)</f>
        <v>83</v>
      </c>
      <c r="AC43" s="16">
        <f>_XLL.RISKNORMAL(HLOOKUP(AC42,Ratings,2),7)</f>
        <v>89.7</v>
      </c>
      <c r="AD43">
        <f>IF(AC43&gt;AE43,AC42,AE42)</f>
        <v>47</v>
      </c>
      <c r="AE43" s="16">
        <f>_XLL.RISKNORMAL(HLOOKUP(AE42,Ratings,2),7)</f>
        <v>70.6</v>
      </c>
    </row>
    <row r="45" spans="1:15" ht="12.75">
      <c r="A45" s="14">
        <f>B43</f>
        <v>33</v>
      </c>
      <c r="B45" s="14"/>
      <c r="C45" s="14">
        <f>F43</f>
        <v>35</v>
      </c>
      <c r="D45" s="14"/>
      <c r="E45" s="14">
        <f>J43</f>
        <v>37</v>
      </c>
      <c r="F45" s="14"/>
      <c r="G45" s="14">
        <f>N43</f>
        <v>39</v>
      </c>
      <c r="H45" s="14"/>
      <c r="I45" s="14">
        <f>R43</f>
        <v>41</v>
      </c>
      <c r="J45" s="14"/>
      <c r="K45" s="14">
        <f>V43</f>
        <v>43</v>
      </c>
      <c r="L45" s="14"/>
      <c r="M45" s="14">
        <f>Z43</f>
        <v>46</v>
      </c>
      <c r="N45" s="14"/>
      <c r="O45" s="14">
        <f>AD43</f>
        <v>47</v>
      </c>
    </row>
    <row r="46" spans="1:15" ht="12.75">
      <c r="A46" s="16">
        <f>_XLL.RISKNORMAL(HLOOKUP(A45,Ratings,2),7)</f>
        <v>97.4</v>
      </c>
      <c r="B46">
        <f>IF(A46&gt;C46,A45,C45)</f>
        <v>33</v>
      </c>
      <c r="C46" s="16">
        <f>_XLL.RISKNORMAL(HLOOKUP(C45,Ratings,2),7)</f>
        <v>86.1</v>
      </c>
      <c r="E46" s="16">
        <f>_XLL.RISKNORMAL(HLOOKUP(E45,Ratings,2),7)</f>
        <v>83.7</v>
      </c>
      <c r="F46">
        <f>IF(E46&gt;G46,E45,G45)</f>
        <v>39</v>
      </c>
      <c r="G46" s="16">
        <f>_XLL.RISKNORMAL(HLOOKUP(G45,Ratings,2),7)</f>
        <v>85.7</v>
      </c>
      <c r="I46" s="16">
        <f>_XLL.RISKNORMAL(HLOOKUP(I45,Ratings,2),7)</f>
        <v>88.6</v>
      </c>
      <c r="J46">
        <f>IF(I46&gt;K46,I45,K45)</f>
        <v>43</v>
      </c>
      <c r="K46" s="16">
        <f>_XLL.RISKNORMAL(HLOOKUP(K45,Ratings,2),7)</f>
        <v>92.7</v>
      </c>
      <c r="M46" s="16">
        <f>_XLL.RISKNORMAL(HLOOKUP(M45,Ratings,2),7)</f>
        <v>83</v>
      </c>
      <c r="N46">
        <f>IF(M46&gt;O46,M45,O45)</f>
        <v>47</v>
      </c>
      <c r="O46" s="16">
        <f>_XLL.RISKNORMAL(HLOOKUP(O45,Ratings,2),7)</f>
        <v>89.7</v>
      </c>
    </row>
    <row r="48" spans="1:8" ht="12.75">
      <c r="A48" s="14"/>
      <c r="B48" s="14">
        <f>B46</f>
        <v>33</v>
      </c>
      <c r="C48" s="14"/>
      <c r="D48" s="14">
        <f>F46</f>
        <v>39</v>
      </c>
      <c r="E48" s="14"/>
      <c r="F48" s="14">
        <f>J46</f>
        <v>43</v>
      </c>
      <c r="G48" s="14"/>
      <c r="H48" s="14">
        <f>N46</f>
        <v>47</v>
      </c>
    </row>
    <row r="49" spans="2:8" ht="12.75">
      <c r="B49" s="16">
        <f>_XLL.RISKNORMAL(HLOOKUP(B48,Ratings,2),7)</f>
        <v>97.4</v>
      </c>
      <c r="C49">
        <f>IF(B49&gt;D49,B48,D48)</f>
        <v>33</v>
      </c>
      <c r="D49" s="16">
        <f>_XLL.RISKNORMAL(HLOOKUP(D48,Ratings,2),7)</f>
        <v>85.7</v>
      </c>
      <c r="F49" s="16">
        <f>_XLL.RISKNORMAL(HLOOKUP(F48,Ratings,2),7)</f>
        <v>92.7</v>
      </c>
      <c r="G49">
        <f>IF(F49&gt;H49,F48,H48)</f>
        <v>43</v>
      </c>
      <c r="H49" s="16">
        <f>_XLL.RISKNORMAL(HLOOKUP(H48,Ratings,2),7)</f>
        <v>89.7</v>
      </c>
    </row>
    <row r="51" spans="3:5" ht="12.75">
      <c r="C51" s="14">
        <f>C49</f>
        <v>33</v>
      </c>
      <c r="D51" s="14"/>
      <c r="E51" s="14">
        <f>G49</f>
        <v>43</v>
      </c>
    </row>
    <row r="52" spans="3:5" ht="12.75">
      <c r="C52" s="16">
        <f>_XLL.RISKNORMAL(HLOOKUP(C51,Ratings,2),7)</f>
        <v>97.4</v>
      </c>
      <c r="D52">
        <f>IF(C52&gt;E52,C51,E51)</f>
        <v>33</v>
      </c>
      <c r="E52" s="16">
        <f>_XLL.RISKNORMAL(HLOOKUP(E51,Ratings,2),7)</f>
        <v>92.7</v>
      </c>
    </row>
    <row r="54" ht="12.75">
      <c r="A54" s="15" t="s">
        <v>71</v>
      </c>
    </row>
    <row r="55" spans="1:31" ht="12.75">
      <c r="A55" s="14">
        <v>49</v>
      </c>
      <c r="B55" s="14"/>
      <c r="C55" s="14">
        <v>50</v>
      </c>
      <c r="D55" s="14"/>
      <c r="E55" s="14">
        <v>51</v>
      </c>
      <c r="F55" s="14"/>
      <c r="G55" s="14">
        <v>52</v>
      </c>
      <c r="H55" s="14"/>
      <c r="I55" s="14">
        <v>53</v>
      </c>
      <c r="J55" s="14"/>
      <c r="K55" s="14">
        <v>54</v>
      </c>
      <c r="L55" s="14"/>
      <c r="M55" s="14">
        <v>55</v>
      </c>
      <c r="N55" s="14"/>
      <c r="O55" s="14">
        <v>56</v>
      </c>
      <c r="P55" s="14"/>
      <c r="Q55" s="14">
        <v>57</v>
      </c>
      <c r="R55" s="14"/>
      <c r="S55" s="14">
        <v>58</v>
      </c>
      <c r="T55" s="14"/>
      <c r="U55" s="14">
        <v>59</v>
      </c>
      <c r="V55" s="14"/>
      <c r="W55" s="14">
        <v>60</v>
      </c>
      <c r="X55" s="14"/>
      <c r="Y55" s="14">
        <v>61</v>
      </c>
      <c r="Z55" s="14"/>
      <c r="AA55" s="14">
        <v>62</v>
      </c>
      <c r="AB55" s="14"/>
      <c r="AC55" s="14">
        <v>63</v>
      </c>
      <c r="AD55" s="14"/>
      <c r="AE55" s="14">
        <v>64</v>
      </c>
    </row>
    <row r="56" spans="1:31" ht="12.75">
      <c r="A56" s="16">
        <f>_XLL.RISKNORMAL(HLOOKUP(A55,Ratings,2),7)</f>
        <v>93.6</v>
      </c>
      <c r="B56">
        <f>IF(A56&gt;C56,A55,C55)</f>
        <v>49</v>
      </c>
      <c r="C56" s="16">
        <f>_XLL.RISKNORMAL(HLOOKUP(C55,Ratings,2),7)</f>
        <v>67.6</v>
      </c>
      <c r="E56" s="16">
        <f>_XLL.RISKNORMAL(HLOOKUP(E55,Ratings,2),7)</f>
        <v>82.8</v>
      </c>
      <c r="F56">
        <f>IF(E56&gt;G56,E55,G55)</f>
        <v>52</v>
      </c>
      <c r="G56" s="16">
        <f>_XLL.RISKNORMAL(HLOOKUP(G55,Ratings,2),7)</f>
        <v>85.4</v>
      </c>
      <c r="I56" s="16">
        <f>_XLL.RISKNORMAL(HLOOKUP(I55,Ratings,2),7)</f>
        <v>85.9</v>
      </c>
      <c r="J56">
        <f>IF(I56&gt;K56,I55,K55)</f>
        <v>53</v>
      </c>
      <c r="K56" s="16">
        <f>_XLL.RISKNORMAL(HLOOKUP(K55,Ratings,2),7)</f>
        <v>80.2</v>
      </c>
      <c r="M56" s="16">
        <f>_XLL.RISKNORMAL(HLOOKUP(M55,Ratings,2),7)</f>
        <v>88.7</v>
      </c>
      <c r="N56">
        <f>IF(M56&gt;O56,M55,O55)</f>
        <v>55</v>
      </c>
      <c r="O56" s="16">
        <f>_XLL.RISKNORMAL(HLOOKUP(O55,Ratings,2),7)</f>
        <v>81.4</v>
      </c>
      <c r="Q56" s="16">
        <f>_XLL.RISKNORMAL(HLOOKUP(Q55,Ratings,2),7)</f>
        <v>83.7</v>
      </c>
      <c r="R56">
        <f>IF(Q56&gt;S56,Q55,S55)</f>
        <v>58</v>
      </c>
      <c r="S56" s="16">
        <f>_XLL.RISKNORMAL(HLOOKUP(S55,Ratings,2),7)</f>
        <v>84.2</v>
      </c>
      <c r="U56" s="16">
        <f>_XLL.RISKNORMAL(HLOOKUP(U55,Ratings,2),7)</f>
        <v>89.9</v>
      </c>
      <c r="V56">
        <f>IF(U56&gt;W56,U55,W55)</f>
        <v>59</v>
      </c>
      <c r="W56" s="16">
        <f>_XLL.RISKNORMAL(HLOOKUP(W55,Ratings,2),7)</f>
        <v>79.8</v>
      </c>
      <c r="Y56" s="16">
        <f>_XLL.RISKNORMAL(HLOOKUP(Y55,Ratings,2),7)</f>
        <v>87.1</v>
      </c>
      <c r="Z56">
        <f>IF(Y56&gt;AA56,Y55,AA55)</f>
        <v>61</v>
      </c>
      <c r="AA56" s="16">
        <f>_XLL.RISKNORMAL(HLOOKUP(AA55,Ratings,2),7)</f>
        <v>82.7</v>
      </c>
      <c r="AC56" s="16">
        <f>_XLL.RISKNORMAL(HLOOKUP(AC55,Ratings,2),7)</f>
        <v>87.1</v>
      </c>
      <c r="AD56">
        <f>IF(AC56&gt;AE56,AC55,AE55)</f>
        <v>63</v>
      </c>
      <c r="AE56" s="16">
        <f>_XLL.RISKNORMAL(HLOOKUP(AE55,Ratings,2),7)</f>
        <v>69.4</v>
      </c>
    </row>
    <row r="58" spans="1:15" ht="12.75">
      <c r="A58" s="14">
        <f>B56</f>
        <v>49</v>
      </c>
      <c r="B58" s="14"/>
      <c r="C58" s="14">
        <f>F56</f>
        <v>52</v>
      </c>
      <c r="D58" s="14"/>
      <c r="E58" s="14">
        <f>J56</f>
        <v>53</v>
      </c>
      <c r="F58" s="14"/>
      <c r="G58" s="14">
        <f>N56</f>
        <v>55</v>
      </c>
      <c r="H58" s="14"/>
      <c r="I58" s="14">
        <f>R56</f>
        <v>58</v>
      </c>
      <c r="J58" s="14"/>
      <c r="K58" s="14">
        <f>V56</f>
        <v>59</v>
      </c>
      <c r="L58" s="14"/>
      <c r="M58" s="14">
        <f>Z56</f>
        <v>61</v>
      </c>
      <c r="N58" s="14"/>
      <c r="O58" s="14">
        <f>AD56</f>
        <v>63</v>
      </c>
    </row>
    <row r="59" spans="1:15" ht="12.75">
      <c r="A59" s="16">
        <f>_XLL.RISKNORMAL(HLOOKUP(A58,Ratings,2),7)</f>
        <v>93.6</v>
      </c>
      <c r="B59">
        <f>IF(A59&gt;C59,A58,C58)</f>
        <v>49</v>
      </c>
      <c r="C59" s="16">
        <f>_XLL.RISKNORMAL(HLOOKUP(C58,Ratings,2),7)</f>
        <v>85.4</v>
      </c>
      <c r="E59" s="16">
        <f>_XLL.RISKNORMAL(HLOOKUP(E58,Ratings,2),7)</f>
        <v>85.9</v>
      </c>
      <c r="F59">
        <f>IF(E59&gt;G59,E58,G58)</f>
        <v>55</v>
      </c>
      <c r="G59" s="16">
        <f>_XLL.RISKNORMAL(HLOOKUP(G58,Ratings,2),7)</f>
        <v>88.7</v>
      </c>
      <c r="I59" s="16">
        <f>_XLL.RISKNORMAL(HLOOKUP(I58,Ratings,2),7)</f>
        <v>84.2</v>
      </c>
      <c r="J59">
        <f>IF(I59&gt;K59,I58,K58)</f>
        <v>59</v>
      </c>
      <c r="K59" s="16">
        <f>_XLL.RISKNORMAL(HLOOKUP(K58,Ratings,2),7)</f>
        <v>89.9</v>
      </c>
      <c r="M59" s="16">
        <f>_XLL.RISKNORMAL(HLOOKUP(M58,Ratings,2),7)</f>
        <v>87.1</v>
      </c>
      <c r="N59">
        <f>IF(M59&gt;O59,M58,O58)</f>
        <v>63</v>
      </c>
      <c r="O59" s="16">
        <f>_XLL.RISKNORMAL(HLOOKUP(O58,Ratings,2),7)</f>
        <v>87.1</v>
      </c>
    </row>
    <row r="61" spans="1:8" ht="12.75">
      <c r="A61" s="14"/>
      <c r="B61" s="14">
        <f>B59</f>
        <v>49</v>
      </c>
      <c r="C61" s="14"/>
      <c r="D61" s="14">
        <f>F59</f>
        <v>55</v>
      </c>
      <c r="E61" s="14"/>
      <c r="F61" s="14">
        <f>J59</f>
        <v>59</v>
      </c>
      <c r="G61" s="14"/>
      <c r="H61" s="14">
        <f>N59</f>
        <v>63</v>
      </c>
    </row>
    <row r="62" spans="2:8" ht="12.75">
      <c r="B62" s="16">
        <f>_XLL.RISKNORMAL(HLOOKUP(B61,Ratings,2),7)</f>
        <v>93.6</v>
      </c>
      <c r="C62">
        <f>IF(B62&gt;D62,B61,D61)</f>
        <v>49</v>
      </c>
      <c r="D62" s="16">
        <f>_XLL.RISKNORMAL(HLOOKUP(D61,Ratings,2),7)</f>
        <v>88.7</v>
      </c>
      <c r="F62" s="16">
        <f>_XLL.RISKNORMAL(HLOOKUP(F61,Ratings,2),7)</f>
        <v>89.9</v>
      </c>
      <c r="G62">
        <f>IF(F62&gt;H62,F61,H61)</f>
        <v>59</v>
      </c>
      <c r="H62" s="16">
        <f>_XLL.RISKNORMAL(HLOOKUP(H61,Ratings,2),7)</f>
        <v>87.1</v>
      </c>
    </row>
    <row r="64" spans="3:5" ht="12.75">
      <c r="C64" s="14">
        <f>C62</f>
        <v>49</v>
      </c>
      <c r="D64" s="14"/>
      <c r="E64" s="14">
        <f>G62</f>
        <v>59</v>
      </c>
    </row>
    <row r="65" spans="3:5" ht="12.75">
      <c r="C65" s="16">
        <f>_XLL.RISKNORMAL(HLOOKUP(C64,Ratings,2),7)</f>
        <v>93.6</v>
      </c>
      <c r="D65">
        <f>IF(C65&gt;E65,C64,E64)</f>
        <v>49</v>
      </c>
      <c r="E65" s="17">
        <f>_XLL.RISKNORMAL(HLOOKUP(E64,Ratings,2),7)</f>
        <v>89.9</v>
      </c>
    </row>
    <row r="67" spans="2:8" ht="12.75">
      <c r="B67" t="s">
        <v>68</v>
      </c>
      <c r="D67" t="s">
        <v>70</v>
      </c>
      <c r="F67" t="s">
        <v>72</v>
      </c>
      <c r="H67" t="s">
        <v>73</v>
      </c>
    </row>
    <row r="68" spans="2:8" ht="12.75">
      <c r="B68" s="14">
        <f>D26</f>
        <v>1</v>
      </c>
      <c r="C68" s="14"/>
      <c r="D68" s="14">
        <f>D39</f>
        <v>17</v>
      </c>
      <c r="E68" s="14"/>
      <c r="F68" s="14">
        <f>D52</f>
        <v>33</v>
      </c>
      <c r="G68" s="14"/>
      <c r="H68" s="14">
        <f>D65</f>
        <v>49</v>
      </c>
    </row>
    <row r="69" spans="2:8" ht="12.75">
      <c r="B69" s="16">
        <f>_XLL.RISKNORMAL(HLOOKUP(B68,Ratings,2),7)</f>
        <v>94.4</v>
      </c>
      <c r="C69">
        <f>IF(B69&gt;D69,B68,D68)</f>
        <v>17</v>
      </c>
      <c r="D69" s="16">
        <f>_XLL.RISKNORMAL(HLOOKUP(D68,Ratings,2),7)</f>
        <v>97.9</v>
      </c>
      <c r="F69" s="16">
        <f>_XLL.RISKNORMAL(HLOOKUP(F68,Ratings,2),7)</f>
        <v>97.4</v>
      </c>
      <c r="G69">
        <f>IF(F69&gt;H69,F68,H68)</f>
        <v>33</v>
      </c>
      <c r="H69" s="16">
        <f>_XLL.RISKNORMAL(HLOOKUP(H68,Ratings,2),7)</f>
        <v>93.6</v>
      </c>
    </row>
    <row r="72" ht="12.75">
      <c r="A72" s="15" t="s">
        <v>74</v>
      </c>
    </row>
    <row r="73" spans="2:4" ht="12.75">
      <c r="B73" s="14">
        <f>C69</f>
        <v>17</v>
      </c>
      <c r="C73" s="14"/>
      <c r="D73" s="14">
        <f>G69</f>
        <v>33</v>
      </c>
    </row>
    <row r="74" spans="2:4" ht="12.75">
      <c r="B74" s="16">
        <f>_XLL.RISKNORMAL(HLOOKUP(B73,Ratings,2),7)</f>
        <v>97.9</v>
      </c>
      <c r="C74">
        <f>_XLL.RISKOUTPUT()+IF(B74&gt;D74,B73,D73)</f>
        <v>17</v>
      </c>
      <c r="D74" s="16">
        <f>_XLL.RISKNORMAL(HLOOKUP(D73,Ratings,2),7)</f>
        <v>97.4</v>
      </c>
    </row>
    <row r="75" ht="12.75">
      <c r="C75" t="str">
        <f>HLOOKUP(C74,A11:BL12,2)</f>
        <v>Kansas</v>
      </c>
    </row>
    <row r="77" ht="12.75">
      <c r="B77" s="18" t="s">
        <v>75</v>
      </c>
    </row>
    <row r="78" ht="12.75">
      <c r="B78" s="18" t="s">
        <v>76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Palisade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Anton Westwig</dc:creator>
  <cp:keywords/>
  <dc:description/>
  <cp:lastModifiedBy>Erik Anton Westwig</cp:lastModifiedBy>
  <dcterms:created xsi:type="dcterms:W3CDTF">2000-02-25T22:00:00Z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